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Table'!$A$1:$AN$54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<sst xmlns="http://schemas.openxmlformats.org/spreadsheetml/2006/main" count="190" uniqueCount="150">
  <si>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</si>
  <si>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</si>
  <si>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</si>
  <si>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</si>
  <si>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</si>
  <si>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</si>
  <si>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</si>
  <si>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</si>
  <si>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</si>
  <si>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</si>
  <si>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</si>
  <si>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</si>
  <si>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</si>
  <si>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</si>
  <si>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</si>
  <si>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</si>
  <si>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</si>
  <si>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</si>
  <si>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</si>
  <si>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</si>
  <si>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</si>
  <si>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</si>
  <si>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</si>
  <si>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</si>
  <si>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</si>
  <si>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</si>
  <si>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</si>
  <si>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</si>
  <si>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</si>
  <si>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</si>
  <si>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</si>
  <si>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</si>
  <si>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</si>
  <si>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</si>
  <si>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</si>
  <si>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</si>
  <si>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</si>
  <si>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</si>
  <si>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</si>
  <si>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</si>
  <si>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</si>
  <si>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</si>
  <si>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</si>
  <si>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</si>
  <si>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</si>
  <si>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</si>
  <si>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</si>
  <si>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</si>
  <si>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</si>
  <si>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</si>
  <si>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</si>
  <si>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</si>
  <si>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</si>
  <si>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</si>
  <si>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</si>
  <si>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</si>
  <si>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</si>
  <si>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</si>
  <si>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</si>
  <si>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</si>
  <si>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</si>
  <si>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</si>
  <si>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</si>
  <si>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</si>
  <si>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</si>
  <si>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</si>
  <si>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</si>
  <si>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</si>
  <si>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</si>
  <si>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</si>
  <si>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</si>
  <si>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</si>
  <si>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</si>
  <si>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</si>
  <si>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</si>
  <si>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</si>
  <si>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</si>
  <si>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</si>
  <si>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</si>
  <si>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</si>
  <si>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</si>
  <si>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</si>
  <si>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</si>
  <si>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</si>
  <si>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</si>
  <si>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</si>
  <si>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</si>
  <si>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</si>
  <si>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</si>
  <si>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</si>
  <si>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</si>
  <si>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</si>
  <si>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</si>
  <si>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</si>
  <si>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</si>
  <si>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</si>
  <si>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</si>
  <si>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</si>
  <si>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</si>
  <si>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</si>
  <si>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</si>
  <si>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</si>
  <si>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</si>
  <si>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</si>
  <si>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</si>
  <si>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OCEAN TWP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</si>
  <si>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</si>
  <si>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</si>
  <si>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</si>
  <si>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</si>
  <si>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</si>
  <si>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</si>
  <si>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</si>
  <si>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</si>
  <si>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</si>
  <si>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</si>
  <si>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</si>
  <si>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</si>
  <si>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</si>
  <si>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</si>
  <si>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</si>
  <si>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</si>
  <si>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</si>
  <si>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</si>
  <si>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</si>
  <si>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</si>
  <si>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</si>
  <si>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</si>
  <si>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</si>
  <si>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</si>
  <si>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</si>
  <si>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</si>
  <si>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</si>
  <si>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</si>
  <si>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</si>
  <si>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</si>
  <si>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</si>
  <si>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</si>
  <si>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</si>
  <si>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</si>
  <si>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</si>
  <si>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</si>
  <si>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</si>
  <si>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</si>
  <si>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</si>
  <si>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</si>
  <si>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</si>
  <si>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TOMS RIVER TWP</t>
  </si>
  <si>
    <t>r</t>
  </si>
  <si>
    <t>Final Equalization Table, County of Ocean for the year 2015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</si>
</sst>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4" fontId="0" fillId="32" borderId="0" xfId="0" applyNumberFormat="1" applyFill="1" applyAlignment="1">
      <alignment/>
    </xf>
    <xf numFmtId="168" fontId="0" fillId="32" borderId="0" xfId="0" applyNumberFormat="1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vertical="center" wrapText="1"/>
    </xf>
    <xf numFmtId="3" fontId="0" fillId="32" borderId="0" xfId="0" applyNumberFormat="1" applyFill="1" applyAlignment="1">
      <alignment horizontal="right"/>
    </xf>
    <xf numFmtId="0" fontId="0" fillId="32" borderId="0" xfId="0" applyFont="1" applyFill="1" applyAlignment="1" quotePrefix="1">
      <alignment horizontal="left"/>
    </xf>
    <xf numFmtId="3" fontId="0" fillId="32" borderId="0" xfId="0" applyNumberFormat="1" applyFont="1" applyFill="1" applyAlignment="1" quotePrefix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horizontal="right"/>
    </xf>
    <xf numFmtId="3" fontId="0" fillId="32" borderId="0" xfId="0" applyNumberFormat="1" applyFont="1" applyFill="1" applyAlignment="1">
      <alignment horizontal="right"/>
    </xf>
    <xf numFmtId="4" fontId="0" fillId="32" borderId="0" xfId="0" applyNumberFormat="1" applyFill="1" applyAlignment="1">
      <alignment horizontal="center"/>
    </xf>
    <xf numFmtId="0" fontId="6" fillId="32" borderId="0" xfId="0" applyFont="1" applyFill="1" applyAlignment="1">
      <alignment horizontal="left"/>
    </xf>
    <xf numFmtId="3" fontId="0" fillId="32" borderId="10" xfId="0" applyNumberFormat="1" applyFont="1" applyFill="1" applyBorder="1" applyAlignment="1">
      <alignment horizontal="left" vertical="center"/>
    </xf>
    <xf numFmtId="0" fontId="0" fillId="32" borderId="11" xfId="0" applyFill="1" applyBorder="1" applyAlignment="1" quotePrefix="1">
      <alignment horizontal="left" vertical="center"/>
    </xf>
    <xf numFmtId="49" fontId="0" fillId="32" borderId="11" xfId="0" applyNumberForma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3" fontId="6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3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3" fontId="0" fillId="32" borderId="0" xfId="0" applyNumberFormat="1" applyFill="1" applyBorder="1" applyAlignment="1">
      <alignment horizontal="right"/>
    </xf>
    <xf numFmtId="3" fontId="0" fillId="32" borderId="0" xfId="42" applyNumberFormat="1" applyFont="1" applyFill="1" applyBorder="1" applyAlignment="1">
      <alignment horizontal="right" vertical="center"/>
    </xf>
    <xf numFmtId="3" fontId="0" fillId="32" borderId="0" xfId="0" applyNumberFormat="1" applyFont="1" applyFill="1" applyBorder="1" applyAlignment="1">
      <alignment horizontal="left" vertical="center"/>
    </xf>
    <xf numFmtId="0" fontId="0" fillId="32" borderId="14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32" borderId="11" xfId="0" applyNumberFormat="1" applyFill="1" applyBorder="1" applyAlignment="1">
      <alignment horizontal="right" vertical="center"/>
    </xf>
    <xf numFmtId="181" fontId="0" fillId="34" borderId="15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2" borderId="11" xfId="42" applyNumberFormat="1" applyFont="1" applyFill="1" applyBorder="1" applyAlignment="1">
      <alignment horizontal="center" vertical="center" wrapText="1"/>
    </xf>
    <xf numFmtId="181" fontId="0" fillId="32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2" fontId="0" fillId="32" borderId="11" xfId="0" applyNumberFormat="1" applyFill="1" applyBorder="1" applyAlignment="1">
      <alignment horizontal="center" vertical="center" wrapText="1"/>
    </xf>
    <xf numFmtId="3" fontId="0" fillId="32" borderId="16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49" fontId="0" fillId="32" borderId="14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/>
    </xf>
    <xf numFmtId="181" fontId="0" fillId="32" borderId="0" xfId="0" applyNumberFormat="1" applyFill="1" applyAlignment="1">
      <alignment/>
    </xf>
    <xf numFmtId="3" fontId="0" fillId="32" borderId="16" xfId="0" applyNumberFormat="1" applyFont="1" applyFill="1" applyBorder="1" applyAlignment="1">
      <alignment/>
    </xf>
    <xf numFmtId="181" fontId="0" fillId="35" borderId="11" xfId="42" applyNumberFormat="1" applyFont="1" applyFill="1" applyBorder="1" applyAlignment="1">
      <alignment horizontal="center" vertical="center" wrapText="1"/>
    </xf>
    <xf numFmtId="3" fontId="43" fillId="32" borderId="16" xfId="0" applyNumberFormat="1" applyFont="1" applyFill="1" applyBorder="1" applyAlignment="1">
      <alignment/>
    </xf>
    <xf numFmtId="0" fontId="0" fillId="32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0" fillId="32" borderId="14" xfId="0" applyFill="1" applyBorder="1" applyAlignment="1">
      <alignment horizontal="center" vertical="center" wrapText="1"/>
    </xf>
    <xf numFmtId="44" fontId="0" fillId="32" borderId="11" xfId="45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7" width="11.00390625" style="3" customWidth="1"/>
    <col min="28" max="28" width="11.28125" style="3" customWidth="1"/>
    <col min="29" max="29" width="9.7109375" style="3" customWidth="1"/>
    <col min="30" max="30" width="11.003906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8"/>
      <c r="H2" s="2" t="s">
        <v>149</v>
      </c>
      <c r="P2" s="3" t="str">
        <f>H2</f>
        <v>Final Equalization Table, County of Ocean for the year 2015</v>
      </c>
      <c r="AD2" s="3" t="str">
        <f>H2</f>
        <v>Final Equalization Table, County of Ocean for the year 2015</v>
      </c>
    </row>
    <row r="5" spans="5:23" ht="27" customHeight="1">
      <c r="E5" s="61" t="s">
        <v>6</v>
      </c>
      <c r="F5" s="61"/>
      <c r="G5" s="61"/>
      <c r="H5" s="61"/>
      <c r="I5" s="54" t="s">
        <v>70</v>
      </c>
      <c r="J5" s="54"/>
      <c r="K5" s="54"/>
      <c r="L5" s="54"/>
      <c r="M5" s="54"/>
      <c r="N5" s="61" t="s">
        <v>47</v>
      </c>
      <c r="O5" s="61"/>
      <c r="P5" s="61"/>
      <c r="Q5" s="61"/>
      <c r="R5" s="61"/>
      <c r="S5" s="54" t="s">
        <v>48</v>
      </c>
      <c r="T5" s="54"/>
      <c r="U5" s="54"/>
      <c r="V5" s="54" t="s">
        <v>30</v>
      </c>
      <c r="W5" s="54" t="s">
        <v>49</v>
      </c>
    </row>
    <row r="6" spans="5:23" ht="27.75" customHeight="1">
      <c r="E6" s="61"/>
      <c r="F6" s="61"/>
      <c r="G6" s="61"/>
      <c r="H6" s="61"/>
      <c r="I6" s="54"/>
      <c r="J6" s="54"/>
      <c r="K6" s="54"/>
      <c r="L6" s="54"/>
      <c r="M6" s="54"/>
      <c r="N6" s="61"/>
      <c r="O6" s="61"/>
      <c r="P6" s="61"/>
      <c r="Q6" s="61"/>
      <c r="R6" s="61"/>
      <c r="S6" s="54"/>
      <c r="T6" s="54"/>
      <c r="U6" s="54"/>
      <c r="V6" s="54"/>
      <c r="W6" s="54"/>
    </row>
    <row r="7" spans="5:40" ht="12.75" customHeight="1">
      <c r="E7" s="61"/>
      <c r="F7" s="61"/>
      <c r="G7" s="61"/>
      <c r="H7" s="61"/>
      <c r="I7" s="54"/>
      <c r="J7" s="54"/>
      <c r="K7" s="54"/>
      <c r="L7" s="54"/>
      <c r="M7" s="54"/>
      <c r="N7" s="61"/>
      <c r="O7" s="61"/>
      <c r="P7" s="61"/>
      <c r="Q7" s="61"/>
      <c r="R7" s="61"/>
      <c r="S7" s="54"/>
      <c r="T7" s="54"/>
      <c r="U7" s="54"/>
      <c r="V7" s="54"/>
      <c r="W7" s="54"/>
      <c r="X7" s="55" t="s">
        <v>46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7"/>
    </row>
    <row r="8" spans="5:40" ht="12.75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48" t="s">
        <v>43</v>
      </c>
      <c r="AK8" s="49" t="s">
        <v>99</v>
      </c>
      <c r="AL8" s="49" t="s">
        <v>139</v>
      </c>
      <c r="AM8" s="49" t="s">
        <v>140</v>
      </c>
      <c r="AN8" s="49" t="s">
        <v>141</v>
      </c>
    </row>
    <row r="9" spans="2:40" s="8" customFormat="1" ht="12.75" customHeight="1">
      <c r="B9" s="9"/>
      <c r="C9" s="59" t="s">
        <v>44</v>
      </c>
      <c r="D9" s="60" t="s">
        <v>45</v>
      </c>
      <c r="E9" s="62" t="s">
        <v>31</v>
      </c>
      <c r="F9" s="54" t="s">
        <v>8</v>
      </c>
      <c r="G9" s="54" t="s">
        <v>50</v>
      </c>
      <c r="H9" s="54" t="s">
        <v>51</v>
      </c>
      <c r="I9" s="54" t="s">
        <v>7</v>
      </c>
      <c r="J9" s="63" t="s">
        <v>11</v>
      </c>
      <c r="K9" s="54" t="s">
        <v>56</v>
      </c>
      <c r="L9" s="54" t="s">
        <v>52</v>
      </c>
      <c r="M9" s="54" t="s">
        <v>137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103</v>
      </c>
      <c r="W9" s="54" t="s">
        <v>55</v>
      </c>
      <c r="X9" s="54" t="s">
        <v>60</v>
      </c>
      <c r="Y9" s="54" t="s">
        <v>142</v>
      </c>
      <c r="Z9" s="54" t="s">
        <v>69</v>
      </c>
      <c r="AA9" s="54" t="s">
        <v>68</v>
      </c>
      <c r="AB9" s="63" t="s">
        <v>143</v>
      </c>
      <c r="AC9" s="54" t="s">
        <v>138</v>
      </c>
      <c r="AD9" s="63" t="s">
        <v>144</v>
      </c>
      <c r="AE9" s="63" t="s">
        <v>145</v>
      </c>
      <c r="AF9" s="63" t="s">
        <v>146</v>
      </c>
      <c r="AG9" s="54" t="s">
        <v>62</v>
      </c>
      <c r="AH9" s="54" t="s">
        <v>61</v>
      </c>
      <c r="AI9" s="54" t="s">
        <v>64</v>
      </c>
      <c r="AJ9" s="54" t="s">
        <v>63</v>
      </c>
      <c r="AK9" s="65" t="s">
        <v>66</v>
      </c>
      <c r="AL9" s="65" t="s">
        <v>65</v>
      </c>
      <c r="AM9" s="65" t="s">
        <v>67</v>
      </c>
      <c r="AN9" s="65" t="s">
        <v>100</v>
      </c>
    </row>
    <row r="10" spans="2:40" s="8" customFormat="1" ht="12.75">
      <c r="B10" s="9"/>
      <c r="C10" s="59"/>
      <c r="D10" s="60"/>
      <c r="E10" s="62"/>
      <c r="F10" s="54"/>
      <c r="G10" s="54"/>
      <c r="H10" s="54"/>
      <c r="I10" s="54"/>
      <c r="J10" s="6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64"/>
      <c r="AC10" s="54"/>
      <c r="AD10" s="64"/>
      <c r="AE10" s="64"/>
      <c r="AF10" s="64"/>
      <c r="AG10" s="54"/>
      <c r="AH10" s="54"/>
      <c r="AI10" s="54"/>
      <c r="AJ10" s="54"/>
      <c r="AK10" s="54"/>
      <c r="AL10" s="54"/>
      <c r="AM10" s="54"/>
      <c r="AN10" s="54"/>
    </row>
    <row r="11" spans="2:40" s="8" customFormat="1" ht="55.5" customHeight="1">
      <c r="B11" s="9"/>
      <c r="C11" s="59"/>
      <c r="D11" s="60"/>
      <c r="E11" s="62"/>
      <c r="F11" s="54"/>
      <c r="G11" s="54"/>
      <c r="H11" s="54"/>
      <c r="I11" s="54"/>
      <c r="J11" s="6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64"/>
      <c r="AC11" s="54"/>
      <c r="AD11" s="64"/>
      <c r="AE11" s="64"/>
      <c r="AF11" s="64"/>
      <c r="AG11" s="54"/>
      <c r="AH11" s="54"/>
      <c r="AI11" s="54"/>
      <c r="AJ11" s="54"/>
      <c r="AK11" s="54"/>
      <c r="AL11" s="54"/>
      <c r="AM11" s="54"/>
      <c r="AN11" s="54"/>
    </row>
    <row r="12" spans="2:40" s="8" customFormat="1" ht="12.75">
      <c r="B12" s="9"/>
      <c r="C12" s="59"/>
      <c r="D12" s="60"/>
      <c r="E12" s="62"/>
      <c r="F12" s="54"/>
      <c r="G12" s="54"/>
      <c r="H12" s="54"/>
      <c r="I12" s="54"/>
      <c r="J12" s="6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64"/>
      <c r="AC12" s="54"/>
      <c r="AD12" s="64"/>
      <c r="AE12" s="64"/>
      <c r="AF12" s="64"/>
      <c r="AG12" s="54"/>
      <c r="AH12" s="54"/>
      <c r="AI12" s="54"/>
      <c r="AJ12" s="54"/>
      <c r="AK12" s="54"/>
      <c r="AL12" s="54"/>
      <c r="AM12" s="54"/>
      <c r="AN12" s="54"/>
    </row>
    <row r="13" spans="2:40" s="8" customFormat="1" ht="12.75">
      <c r="B13" s="9"/>
      <c r="C13" s="59"/>
      <c r="D13" s="60"/>
      <c r="E13" s="62"/>
      <c r="F13" s="54"/>
      <c r="G13" s="54"/>
      <c r="H13" s="54"/>
      <c r="I13" s="54"/>
      <c r="J13" s="6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64"/>
      <c r="AC13" s="54"/>
      <c r="AD13" s="64"/>
      <c r="AE13" s="64"/>
      <c r="AF13" s="64"/>
      <c r="AG13" s="54"/>
      <c r="AH13" s="54"/>
      <c r="AI13" s="54"/>
      <c r="AJ13" s="54"/>
      <c r="AK13" s="54"/>
      <c r="AL13" s="54"/>
      <c r="AM13" s="54"/>
      <c r="AN13" s="54"/>
    </row>
    <row r="14" spans="2:40" s="8" customFormat="1" ht="12.75">
      <c r="B14" s="9"/>
      <c r="C14" s="59"/>
      <c r="D14" s="60"/>
      <c r="E14" s="62"/>
      <c r="F14" s="54"/>
      <c r="G14" s="54"/>
      <c r="H14" s="54"/>
      <c r="I14" s="54"/>
      <c r="J14" s="23" t="s">
        <v>104</v>
      </c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65"/>
      <c r="AC14" s="54"/>
      <c r="AD14" s="65"/>
      <c r="AE14" s="65"/>
      <c r="AF14" s="65"/>
      <c r="AG14" s="54"/>
      <c r="AH14" s="54"/>
      <c r="AI14" s="54"/>
      <c r="AJ14" s="54"/>
      <c r="AK14" s="54"/>
      <c r="AL14" s="54"/>
      <c r="AM14" s="54"/>
      <c r="AN14" s="54"/>
    </row>
    <row r="15" spans="1:40" s="8" customFormat="1" ht="12.75">
      <c r="A15" s="36" t="s">
        <v>89</v>
      </c>
      <c r="B15" s="19" t="s">
        <v>0</v>
      </c>
      <c r="C15" s="34"/>
      <c r="D15" s="35" t="s">
        <v>106</v>
      </c>
      <c r="E15" s="37">
        <v>2264439400</v>
      </c>
      <c r="F15" s="38">
        <v>101.83</v>
      </c>
      <c r="G15" s="39">
        <f aca="true" t="shared" si="0" ref="G15:G47">ROUND(E15/F15*100,0)</f>
        <v>2223744869</v>
      </c>
      <c r="H15" s="40">
        <f aca="true" t="shared" si="1" ref="H15:H47">G15-E15</f>
        <v>-40694531</v>
      </c>
      <c r="I15" s="41">
        <v>0</v>
      </c>
      <c r="J15" s="42">
        <v>100</v>
      </c>
      <c r="K15" s="40">
        <f aca="true" t="shared" si="2" ref="K15:K47">ROUND(I15/J15*100,0)</f>
        <v>0</v>
      </c>
      <c r="L15" s="39">
        <f aca="true" t="shared" si="3" ref="L15:L47">ROUND(K15*J15/100,0)</f>
        <v>0</v>
      </c>
      <c r="M15" s="40">
        <f aca="true" t="shared" si="4" ref="M15:M47">L15-I15</f>
        <v>0</v>
      </c>
      <c r="N15" s="43">
        <v>14785.65</v>
      </c>
      <c r="O15" s="44">
        <v>2.481</v>
      </c>
      <c r="P15" s="40">
        <f aca="true" t="shared" si="5" ref="P15:P47">ROUND(N15/O15*100,0)</f>
        <v>595955</v>
      </c>
      <c r="Q15" s="44">
        <v>99.73</v>
      </c>
      <c r="R15" s="40">
        <f aca="true" t="shared" si="6" ref="R15:R47">ROUND(P15/Q15*100,0)</f>
        <v>597568</v>
      </c>
      <c r="S15" s="41"/>
      <c r="T15" s="45">
        <f aca="true" t="shared" si="7" ref="T15:T47">F15</f>
        <v>101.83</v>
      </c>
      <c r="U15" s="41"/>
      <c r="V15" s="41"/>
      <c r="W15" s="40">
        <f aca="true" t="shared" si="8" ref="W15:W47">H15+M15+R15-U15+V15</f>
        <v>-40096963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39">
        <f>SUM(X15:AM15)</f>
        <v>0</v>
      </c>
    </row>
    <row r="16" spans="1:40" s="8" customFormat="1" ht="12.75">
      <c r="A16" s="36" t="s">
        <v>89</v>
      </c>
      <c r="B16" s="19" t="s">
        <v>1</v>
      </c>
      <c r="C16" s="34"/>
      <c r="D16" s="35" t="s">
        <v>107</v>
      </c>
      <c r="E16" s="37">
        <v>998219000</v>
      </c>
      <c r="F16" s="38">
        <v>98.89</v>
      </c>
      <c r="G16" s="39">
        <f t="shared" si="0"/>
        <v>1009423602</v>
      </c>
      <c r="H16" s="40">
        <f t="shared" si="1"/>
        <v>11204602</v>
      </c>
      <c r="I16" s="41">
        <v>238192</v>
      </c>
      <c r="J16" s="42">
        <v>98.89</v>
      </c>
      <c r="K16" s="40">
        <f t="shared" si="2"/>
        <v>240866</v>
      </c>
      <c r="L16" s="39">
        <f t="shared" si="3"/>
        <v>238192</v>
      </c>
      <c r="M16" s="40">
        <f t="shared" si="4"/>
        <v>0</v>
      </c>
      <c r="N16" s="43">
        <v>5978.91</v>
      </c>
      <c r="O16" s="44">
        <v>0.904</v>
      </c>
      <c r="P16" s="40">
        <f t="shared" si="5"/>
        <v>661384</v>
      </c>
      <c r="Q16" s="44">
        <v>96.26</v>
      </c>
      <c r="R16" s="40">
        <f t="shared" si="6"/>
        <v>687081</v>
      </c>
      <c r="S16" s="41"/>
      <c r="T16" s="45">
        <f t="shared" si="7"/>
        <v>98.89</v>
      </c>
      <c r="U16" s="41"/>
      <c r="V16" s="41"/>
      <c r="W16" s="40">
        <f t="shared" si="8"/>
        <v>11891683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39">
        <f aca="true" t="shared" si="9" ref="AN16:AN47">SUM(X16:AM16)</f>
        <v>0</v>
      </c>
    </row>
    <row r="17" spans="1:40" s="8" customFormat="1" ht="12.75">
      <c r="A17" s="36" t="s">
        <v>89</v>
      </c>
      <c r="B17" s="19" t="s">
        <v>2</v>
      </c>
      <c r="C17" s="34"/>
      <c r="D17" s="35" t="s">
        <v>108</v>
      </c>
      <c r="E17" s="37">
        <v>1566865100</v>
      </c>
      <c r="F17" s="38">
        <v>98.17</v>
      </c>
      <c r="G17" s="39">
        <f t="shared" si="0"/>
        <v>1596073240</v>
      </c>
      <c r="H17" s="40">
        <f t="shared" si="1"/>
        <v>29208140</v>
      </c>
      <c r="I17" s="41"/>
      <c r="J17" s="42">
        <v>98.17</v>
      </c>
      <c r="K17" s="40">
        <f t="shared" si="2"/>
        <v>0</v>
      </c>
      <c r="L17" s="39">
        <f t="shared" si="3"/>
        <v>0</v>
      </c>
      <c r="M17" s="40">
        <f t="shared" si="4"/>
        <v>0</v>
      </c>
      <c r="N17" s="43">
        <v>8387.54</v>
      </c>
      <c r="O17" s="44">
        <v>0.799</v>
      </c>
      <c r="P17" s="40">
        <f t="shared" si="5"/>
        <v>1049755</v>
      </c>
      <c r="Q17" s="44">
        <v>101.01</v>
      </c>
      <c r="R17" s="40">
        <f t="shared" si="6"/>
        <v>1039258</v>
      </c>
      <c r="S17" s="41"/>
      <c r="T17" s="45">
        <f t="shared" si="7"/>
        <v>98.17</v>
      </c>
      <c r="U17" s="41"/>
      <c r="V17" s="41"/>
      <c r="W17" s="40">
        <f t="shared" si="8"/>
        <v>30247398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39">
        <f t="shared" si="9"/>
        <v>0</v>
      </c>
    </row>
    <row r="18" spans="1:40" s="8" customFormat="1" ht="12.75">
      <c r="A18" s="36" t="s">
        <v>89</v>
      </c>
      <c r="B18" s="19" t="s">
        <v>3</v>
      </c>
      <c r="C18" s="34"/>
      <c r="D18" s="35" t="s">
        <v>109</v>
      </c>
      <c r="E18" s="37">
        <v>1671416592</v>
      </c>
      <c r="F18" s="38">
        <v>83.57</v>
      </c>
      <c r="G18" s="39">
        <f t="shared" si="0"/>
        <v>2000019854</v>
      </c>
      <c r="H18" s="40">
        <f t="shared" si="1"/>
        <v>328603262</v>
      </c>
      <c r="I18" s="41">
        <v>249030</v>
      </c>
      <c r="J18" s="42">
        <v>83.57</v>
      </c>
      <c r="K18" s="40">
        <f t="shared" si="2"/>
        <v>297990</v>
      </c>
      <c r="L18" s="39">
        <f t="shared" si="3"/>
        <v>249030</v>
      </c>
      <c r="M18" s="40">
        <f t="shared" si="4"/>
        <v>0</v>
      </c>
      <c r="N18" s="43">
        <v>25666.55</v>
      </c>
      <c r="O18" s="44">
        <v>1.2</v>
      </c>
      <c r="P18" s="40">
        <f t="shared" si="5"/>
        <v>2138879</v>
      </c>
      <c r="Q18" s="44">
        <v>84.14</v>
      </c>
      <c r="R18" s="40">
        <f t="shared" si="6"/>
        <v>2542048</v>
      </c>
      <c r="S18" s="41"/>
      <c r="T18" s="45">
        <f t="shared" si="7"/>
        <v>83.57</v>
      </c>
      <c r="U18" s="41"/>
      <c r="V18" s="41"/>
      <c r="W18" s="40">
        <f t="shared" si="8"/>
        <v>331145310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39">
        <f t="shared" si="9"/>
        <v>0</v>
      </c>
    </row>
    <row r="19" spans="1:40" s="8" customFormat="1" ht="12.75">
      <c r="A19" s="36" t="s">
        <v>89</v>
      </c>
      <c r="B19" s="19" t="s">
        <v>4</v>
      </c>
      <c r="C19" s="34"/>
      <c r="D19" s="35" t="s">
        <v>110</v>
      </c>
      <c r="E19" s="37">
        <v>1002554600</v>
      </c>
      <c r="F19" s="38">
        <v>115.07</v>
      </c>
      <c r="G19" s="39">
        <f t="shared" si="0"/>
        <v>871256279</v>
      </c>
      <c r="H19" s="40">
        <f t="shared" si="1"/>
        <v>-131298321</v>
      </c>
      <c r="I19" s="41">
        <v>522121</v>
      </c>
      <c r="J19" s="42">
        <v>100</v>
      </c>
      <c r="K19" s="40">
        <f t="shared" si="2"/>
        <v>522121</v>
      </c>
      <c r="L19" s="39">
        <f t="shared" si="3"/>
        <v>522121</v>
      </c>
      <c r="M19" s="40">
        <f t="shared" si="4"/>
        <v>0</v>
      </c>
      <c r="N19" s="43">
        <v>10925.9</v>
      </c>
      <c r="O19" s="44">
        <v>1.783</v>
      </c>
      <c r="P19" s="40">
        <f t="shared" si="5"/>
        <v>612782</v>
      </c>
      <c r="Q19" s="44">
        <v>114.98</v>
      </c>
      <c r="R19" s="40">
        <f t="shared" si="6"/>
        <v>532947</v>
      </c>
      <c r="S19" s="41"/>
      <c r="T19" s="45">
        <f t="shared" si="7"/>
        <v>115.07</v>
      </c>
      <c r="U19" s="41"/>
      <c r="V19" s="41"/>
      <c r="W19" s="40">
        <f t="shared" si="8"/>
        <v>-130765374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39">
        <f t="shared" si="9"/>
        <v>0</v>
      </c>
    </row>
    <row r="20" spans="1:40" s="8" customFormat="1" ht="12.75">
      <c r="A20" s="36" t="s">
        <v>89</v>
      </c>
      <c r="B20" s="19" t="s">
        <v>98</v>
      </c>
      <c r="C20" s="34"/>
      <c r="D20" s="35" t="s">
        <v>111</v>
      </c>
      <c r="E20" s="37">
        <v>5097787960</v>
      </c>
      <c r="F20" s="38">
        <v>100.08</v>
      </c>
      <c r="G20" s="39">
        <f t="shared" si="0"/>
        <v>5093712990</v>
      </c>
      <c r="H20" s="40">
        <f t="shared" si="1"/>
        <v>-4074970</v>
      </c>
      <c r="I20" s="41">
        <v>4246138</v>
      </c>
      <c r="J20" s="42">
        <v>100</v>
      </c>
      <c r="K20" s="40">
        <f t="shared" si="2"/>
        <v>4246138</v>
      </c>
      <c r="L20" s="39">
        <f t="shared" si="3"/>
        <v>4246138</v>
      </c>
      <c r="M20" s="40">
        <f t="shared" si="4"/>
        <v>0</v>
      </c>
      <c r="N20" s="43">
        <v>94592.39</v>
      </c>
      <c r="O20" s="44">
        <v>1.955</v>
      </c>
      <c r="P20" s="40">
        <f t="shared" si="5"/>
        <v>4838485</v>
      </c>
      <c r="Q20" s="44">
        <v>99.73</v>
      </c>
      <c r="R20" s="40">
        <f t="shared" si="6"/>
        <v>4851584</v>
      </c>
      <c r="S20" s="41"/>
      <c r="T20" s="45">
        <f t="shared" si="7"/>
        <v>100.08</v>
      </c>
      <c r="U20" s="41"/>
      <c r="V20" s="41"/>
      <c r="W20" s="40">
        <f t="shared" si="8"/>
        <v>776614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39">
        <f t="shared" si="9"/>
        <v>0</v>
      </c>
    </row>
    <row r="21" spans="1:40" s="8" customFormat="1" ht="12.75">
      <c r="A21" s="36" t="s">
        <v>89</v>
      </c>
      <c r="B21" s="19" t="s">
        <v>97</v>
      </c>
      <c r="C21" s="34"/>
      <c r="D21" s="35" t="s">
        <v>112</v>
      </c>
      <c r="E21" s="37">
        <v>10246621830</v>
      </c>
      <c r="F21" s="38">
        <v>98.34</v>
      </c>
      <c r="G21" s="39">
        <f t="shared" si="0"/>
        <v>10419586974</v>
      </c>
      <c r="H21" s="40">
        <f t="shared" si="1"/>
        <v>172965144</v>
      </c>
      <c r="I21" s="41">
        <v>11393137</v>
      </c>
      <c r="J21" s="42">
        <v>98.34</v>
      </c>
      <c r="K21" s="40">
        <f t="shared" si="2"/>
        <v>11585456</v>
      </c>
      <c r="L21" s="39">
        <f t="shared" si="3"/>
        <v>11393137</v>
      </c>
      <c r="M21" s="40">
        <f t="shared" si="4"/>
        <v>0</v>
      </c>
      <c r="N21" s="43">
        <v>199357</v>
      </c>
      <c r="O21" s="44">
        <v>2.061</v>
      </c>
      <c r="P21" s="40">
        <f t="shared" si="5"/>
        <v>9672829</v>
      </c>
      <c r="Q21" s="44">
        <v>97.11</v>
      </c>
      <c r="R21" s="40">
        <f t="shared" si="6"/>
        <v>9960693</v>
      </c>
      <c r="S21" s="41"/>
      <c r="T21" s="45">
        <f t="shared" si="7"/>
        <v>98.34</v>
      </c>
      <c r="U21" s="41"/>
      <c r="V21" s="41"/>
      <c r="W21" s="40">
        <f t="shared" si="8"/>
        <v>182925837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39">
        <f t="shared" si="9"/>
        <v>0</v>
      </c>
    </row>
    <row r="22" spans="1:40" s="8" customFormat="1" ht="12.75">
      <c r="A22" s="36" t="s">
        <v>89</v>
      </c>
      <c r="B22" s="19" t="s">
        <v>96</v>
      </c>
      <c r="C22" s="34"/>
      <c r="D22" s="35" t="s">
        <v>147</v>
      </c>
      <c r="E22" s="37">
        <v>12524602960</v>
      </c>
      <c r="F22" s="38">
        <v>88.42</v>
      </c>
      <c r="G22" s="39">
        <f t="shared" si="0"/>
        <v>14164898168</v>
      </c>
      <c r="H22" s="40">
        <f t="shared" si="1"/>
        <v>1640295208</v>
      </c>
      <c r="I22" s="41">
        <v>27838781</v>
      </c>
      <c r="J22" s="42">
        <v>88.42</v>
      </c>
      <c r="K22" s="40">
        <f t="shared" si="2"/>
        <v>31484710</v>
      </c>
      <c r="L22" s="39">
        <f t="shared" si="3"/>
        <v>27838781</v>
      </c>
      <c r="M22" s="40">
        <f t="shared" si="4"/>
        <v>0</v>
      </c>
      <c r="N22" s="43">
        <v>714100.53</v>
      </c>
      <c r="O22" s="44">
        <v>2.028</v>
      </c>
      <c r="P22" s="40">
        <f t="shared" si="5"/>
        <v>35212058</v>
      </c>
      <c r="Q22" s="44">
        <v>94.16</v>
      </c>
      <c r="R22" s="40">
        <f t="shared" si="6"/>
        <v>37395983</v>
      </c>
      <c r="S22" s="41"/>
      <c r="T22" s="45">
        <f t="shared" si="7"/>
        <v>88.42</v>
      </c>
      <c r="U22" s="41"/>
      <c r="V22" s="41"/>
      <c r="W22" s="40">
        <f t="shared" si="8"/>
        <v>1677691191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39">
        <f t="shared" si="9"/>
        <v>0</v>
      </c>
    </row>
    <row r="23" spans="1:40" s="8" customFormat="1" ht="12.75">
      <c r="A23" s="36" t="s">
        <v>89</v>
      </c>
      <c r="B23" s="19" t="s">
        <v>95</v>
      </c>
      <c r="C23" s="34"/>
      <c r="D23" s="35" t="s">
        <v>113</v>
      </c>
      <c r="E23" s="37">
        <v>239066900</v>
      </c>
      <c r="F23" s="38">
        <v>98.27</v>
      </c>
      <c r="G23" s="39">
        <f t="shared" si="0"/>
        <v>243275567</v>
      </c>
      <c r="H23" s="40">
        <f t="shared" si="1"/>
        <v>4208667</v>
      </c>
      <c r="I23" s="41"/>
      <c r="J23" s="42">
        <v>98.27</v>
      </c>
      <c r="K23" s="40">
        <f t="shared" si="2"/>
        <v>0</v>
      </c>
      <c r="L23" s="39">
        <f t="shared" si="3"/>
        <v>0</v>
      </c>
      <c r="M23" s="40">
        <f t="shared" si="4"/>
        <v>0</v>
      </c>
      <c r="N23" s="43">
        <v>4648.76</v>
      </c>
      <c r="O23" s="44">
        <v>2.198</v>
      </c>
      <c r="P23" s="40">
        <f t="shared" si="5"/>
        <v>211500</v>
      </c>
      <c r="Q23" s="44">
        <v>102.54</v>
      </c>
      <c r="R23" s="40">
        <f t="shared" si="6"/>
        <v>206261</v>
      </c>
      <c r="S23" s="41"/>
      <c r="T23" s="45">
        <f t="shared" si="7"/>
        <v>98.27</v>
      </c>
      <c r="U23" s="41"/>
      <c r="V23" s="41"/>
      <c r="W23" s="40">
        <f t="shared" si="8"/>
        <v>4414928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39">
        <f t="shared" si="9"/>
        <v>0</v>
      </c>
    </row>
    <row r="24" spans="1:40" s="8" customFormat="1" ht="12.75">
      <c r="A24" s="36" t="s">
        <v>89</v>
      </c>
      <c r="B24" s="19" t="s">
        <v>94</v>
      </c>
      <c r="C24" s="34"/>
      <c r="D24" s="35" t="s">
        <v>114</v>
      </c>
      <c r="E24" s="37">
        <v>1235312500</v>
      </c>
      <c r="F24" s="38">
        <v>98.77</v>
      </c>
      <c r="G24" s="39">
        <f t="shared" si="0"/>
        <v>1250696062</v>
      </c>
      <c r="H24" s="40">
        <f t="shared" si="1"/>
        <v>15383562</v>
      </c>
      <c r="I24" s="41">
        <v>174581</v>
      </c>
      <c r="J24" s="42">
        <v>98.77</v>
      </c>
      <c r="K24" s="40">
        <f t="shared" si="2"/>
        <v>176755</v>
      </c>
      <c r="L24" s="39">
        <f t="shared" si="3"/>
        <v>174581</v>
      </c>
      <c r="M24" s="40">
        <f t="shared" si="4"/>
        <v>0</v>
      </c>
      <c r="N24" s="43">
        <v>2973.96</v>
      </c>
      <c r="O24" s="44">
        <v>0.946</v>
      </c>
      <c r="P24" s="40">
        <f t="shared" si="5"/>
        <v>314372</v>
      </c>
      <c r="Q24" s="44">
        <v>98.47</v>
      </c>
      <c r="R24" s="40">
        <f t="shared" si="6"/>
        <v>319257</v>
      </c>
      <c r="S24" s="41"/>
      <c r="T24" s="45">
        <f t="shared" si="7"/>
        <v>98.77</v>
      </c>
      <c r="U24" s="41"/>
      <c r="V24" s="41"/>
      <c r="W24" s="40">
        <f t="shared" si="8"/>
        <v>15702819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39">
        <f t="shared" si="9"/>
        <v>0</v>
      </c>
    </row>
    <row r="25" spans="1:40" s="8" customFormat="1" ht="12.75">
      <c r="A25" s="36" t="s">
        <v>89</v>
      </c>
      <c r="B25" s="19" t="s">
        <v>93</v>
      </c>
      <c r="C25" s="34"/>
      <c r="D25" s="35" t="s">
        <v>115</v>
      </c>
      <c r="E25" s="37">
        <v>344933900</v>
      </c>
      <c r="F25" s="38">
        <v>100.78</v>
      </c>
      <c r="G25" s="39">
        <f t="shared" si="0"/>
        <v>342264239</v>
      </c>
      <c r="H25" s="40">
        <f t="shared" si="1"/>
        <v>-2669661</v>
      </c>
      <c r="I25" s="41">
        <v>198355</v>
      </c>
      <c r="J25" s="42">
        <v>100</v>
      </c>
      <c r="K25" s="40">
        <f t="shared" si="2"/>
        <v>198355</v>
      </c>
      <c r="L25" s="39">
        <f t="shared" si="3"/>
        <v>198355</v>
      </c>
      <c r="M25" s="40">
        <f t="shared" si="4"/>
        <v>0</v>
      </c>
      <c r="N25" s="43">
        <v>5714.75</v>
      </c>
      <c r="O25" s="44">
        <v>1.775</v>
      </c>
      <c r="P25" s="40">
        <f t="shared" si="5"/>
        <v>321958</v>
      </c>
      <c r="Q25" s="44">
        <v>100.21</v>
      </c>
      <c r="R25" s="40">
        <f t="shared" si="6"/>
        <v>321283</v>
      </c>
      <c r="S25" s="41"/>
      <c r="T25" s="45">
        <f t="shared" si="7"/>
        <v>100.78</v>
      </c>
      <c r="U25" s="41"/>
      <c r="V25" s="41"/>
      <c r="W25" s="40">
        <f t="shared" si="8"/>
        <v>-2348378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39">
        <f t="shared" si="9"/>
        <v>0</v>
      </c>
    </row>
    <row r="26" spans="1:40" s="8" customFormat="1" ht="12.75">
      <c r="A26" s="36" t="s">
        <v>89</v>
      </c>
      <c r="B26" s="19" t="s">
        <v>92</v>
      </c>
      <c r="C26" s="34"/>
      <c r="D26" s="35" t="s">
        <v>116</v>
      </c>
      <c r="E26" s="37">
        <v>6660930120</v>
      </c>
      <c r="F26" s="38">
        <v>101.6</v>
      </c>
      <c r="G26" s="39">
        <f t="shared" si="0"/>
        <v>6556033583</v>
      </c>
      <c r="H26" s="40">
        <f t="shared" si="1"/>
        <v>-104896537</v>
      </c>
      <c r="I26" s="41">
        <v>8244360</v>
      </c>
      <c r="J26" s="42">
        <v>100</v>
      </c>
      <c r="K26" s="40">
        <f t="shared" si="2"/>
        <v>8244360</v>
      </c>
      <c r="L26" s="39">
        <f t="shared" si="3"/>
        <v>8244360</v>
      </c>
      <c r="M26" s="40">
        <f t="shared" si="4"/>
        <v>0</v>
      </c>
      <c r="N26" s="43">
        <v>128908.69</v>
      </c>
      <c r="O26" s="44">
        <v>2.097</v>
      </c>
      <c r="P26" s="40">
        <f t="shared" si="5"/>
        <v>6147291</v>
      </c>
      <c r="Q26" s="44">
        <v>102.63</v>
      </c>
      <c r="R26" s="40">
        <f t="shared" si="6"/>
        <v>5989760</v>
      </c>
      <c r="S26" s="41"/>
      <c r="T26" s="45">
        <f t="shared" si="7"/>
        <v>101.6</v>
      </c>
      <c r="U26" s="41"/>
      <c r="V26" s="41"/>
      <c r="W26" s="40">
        <f t="shared" si="8"/>
        <v>-98906777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39">
        <f t="shared" si="9"/>
        <v>0</v>
      </c>
    </row>
    <row r="27" spans="1:40" s="8" customFormat="1" ht="12.75">
      <c r="A27" s="36" t="s">
        <v>89</v>
      </c>
      <c r="B27" s="19" t="s">
        <v>91</v>
      </c>
      <c r="C27" s="34" t="s">
        <v>148</v>
      </c>
      <c r="D27" s="35" t="s">
        <v>117</v>
      </c>
      <c r="E27" s="37">
        <v>3777831300</v>
      </c>
      <c r="F27" s="38">
        <v>99.94</v>
      </c>
      <c r="G27" s="39">
        <f t="shared" si="0"/>
        <v>3780099360</v>
      </c>
      <c r="H27" s="40">
        <f t="shared" si="1"/>
        <v>2268060</v>
      </c>
      <c r="I27" s="41"/>
      <c r="J27" s="42">
        <v>99.94</v>
      </c>
      <c r="K27" s="40">
        <f t="shared" si="2"/>
        <v>0</v>
      </c>
      <c r="L27" s="39">
        <f t="shared" si="3"/>
        <v>0</v>
      </c>
      <c r="M27" s="40">
        <f t="shared" si="4"/>
        <v>0</v>
      </c>
      <c r="N27" s="43">
        <v>40864.31</v>
      </c>
      <c r="O27" s="44">
        <v>1.72</v>
      </c>
      <c r="P27" s="40">
        <f t="shared" si="5"/>
        <v>2375832</v>
      </c>
      <c r="Q27" s="44">
        <v>108.32</v>
      </c>
      <c r="R27" s="40">
        <f t="shared" si="6"/>
        <v>2193346</v>
      </c>
      <c r="S27" s="41"/>
      <c r="T27" s="45">
        <f t="shared" si="7"/>
        <v>99.94</v>
      </c>
      <c r="U27" s="41"/>
      <c r="V27" s="41"/>
      <c r="W27" s="40">
        <f t="shared" si="8"/>
        <v>4461406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39">
        <f t="shared" si="9"/>
        <v>0</v>
      </c>
    </row>
    <row r="28" spans="1:40" s="8" customFormat="1" ht="12.75">
      <c r="A28" s="36" t="s">
        <v>89</v>
      </c>
      <c r="B28" s="19" t="s">
        <v>90</v>
      </c>
      <c r="C28" s="34"/>
      <c r="D28" s="35" t="s">
        <v>118</v>
      </c>
      <c r="E28" s="37">
        <v>139286318</v>
      </c>
      <c r="F28" s="38">
        <v>85.37</v>
      </c>
      <c r="G28" s="52">
        <f t="shared" si="0"/>
        <v>163156048</v>
      </c>
      <c r="H28" s="40">
        <f t="shared" si="1"/>
        <v>23869730</v>
      </c>
      <c r="I28" s="41">
        <v>1061566</v>
      </c>
      <c r="J28" s="42">
        <v>85.37</v>
      </c>
      <c r="K28" s="40">
        <f t="shared" si="2"/>
        <v>1243488</v>
      </c>
      <c r="L28" s="39">
        <f t="shared" si="3"/>
        <v>1061566</v>
      </c>
      <c r="M28" s="40">
        <f t="shared" si="4"/>
        <v>0</v>
      </c>
      <c r="N28" s="43">
        <v>9725.21</v>
      </c>
      <c r="O28" s="44">
        <v>2.899</v>
      </c>
      <c r="P28" s="40">
        <f t="shared" si="5"/>
        <v>335468</v>
      </c>
      <c r="Q28" s="44">
        <v>89.82</v>
      </c>
      <c r="R28" s="40">
        <f t="shared" si="6"/>
        <v>373489</v>
      </c>
      <c r="S28" s="41"/>
      <c r="T28" s="45">
        <f t="shared" si="7"/>
        <v>85.37</v>
      </c>
      <c r="U28" s="41"/>
      <c r="V28" s="41"/>
      <c r="W28" s="40">
        <f t="shared" si="8"/>
        <v>24243219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39">
        <f t="shared" si="9"/>
        <v>0</v>
      </c>
    </row>
    <row r="29" spans="1:40" s="8" customFormat="1" ht="12.75">
      <c r="A29" s="36" t="s">
        <v>89</v>
      </c>
      <c r="B29" s="19" t="s">
        <v>89</v>
      </c>
      <c r="C29" s="34" t="s">
        <v>5</v>
      </c>
      <c r="D29" s="35" t="s">
        <v>119</v>
      </c>
      <c r="E29" s="37">
        <v>6271965700</v>
      </c>
      <c r="F29" s="38">
        <v>81.22</v>
      </c>
      <c r="G29" s="39">
        <f t="shared" si="0"/>
        <v>7722193672</v>
      </c>
      <c r="H29" s="40">
        <f t="shared" si="1"/>
        <v>1450227972</v>
      </c>
      <c r="I29" s="41"/>
      <c r="J29" s="42">
        <v>81.22</v>
      </c>
      <c r="K29" s="40">
        <f t="shared" si="2"/>
        <v>0</v>
      </c>
      <c r="L29" s="39">
        <f t="shared" si="3"/>
        <v>0</v>
      </c>
      <c r="M29" s="40">
        <f t="shared" si="4"/>
        <v>0</v>
      </c>
      <c r="N29" s="43">
        <v>247479.83</v>
      </c>
      <c r="O29" s="44">
        <v>2.634</v>
      </c>
      <c r="P29" s="40">
        <f t="shared" si="5"/>
        <v>9395590</v>
      </c>
      <c r="Q29" s="44">
        <v>86.2</v>
      </c>
      <c r="R29" s="40">
        <f t="shared" si="6"/>
        <v>10899756</v>
      </c>
      <c r="S29" s="41"/>
      <c r="T29" s="45">
        <f t="shared" si="7"/>
        <v>81.22</v>
      </c>
      <c r="U29" s="41"/>
      <c r="V29" s="41">
        <v>9740409</v>
      </c>
      <c r="W29" s="40">
        <f t="shared" si="8"/>
        <v>1470868137</v>
      </c>
      <c r="X29" s="41"/>
      <c r="Y29" s="41">
        <v>1066000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39">
        <f t="shared" si="9"/>
        <v>1066000</v>
      </c>
    </row>
    <row r="30" spans="1:40" s="8" customFormat="1" ht="12.75">
      <c r="A30" s="36" t="s">
        <v>89</v>
      </c>
      <c r="B30" s="19" t="s">
        <v>88</v>
      </c>
      <c r="C30" s="34"/>
      <c r="D30" s="35" t="s">
        <v>120</v>
      </c>
      <c r="E30" s="37">
        <v>1852849810</v>
      </c>
      <c r="F30" s="38">
        <v>92.26</v>
      </c>
      <c r="G30" s="39">
        <f t="shared" si="0"/>
        <v>2008291578</v>
      </c>
      <c r="H30" s="40">
        <f t="shared" si="1"/>
        <v>155441768</v>
      </c>
      <c r="I30" s="41"/>
      <c r="J30" s="42">
        <v>92.26</v>
      </c>
      <c r="K30" s="40">
        <f t="shared" si="2"/>
        <v>0</v>
      </c>
      <c r="L30" s="39">
        <f t="shared" si="3"/>
        <v>0</v>
      </c>
      <c r="M30" s="40">
        <f t="shared" si="4"/>
        <v>0</v>
      </c>
      <c r="N30" s="43">
        <v>10779.57</v>
      </c>
      <c r="O30" s="44">
        <v>0.933</v>
      </c>
      <c r="P30" s="40">
        <f t="shared" si="5"/>
        <v>1155367</v>
      </c>
      <c r="Q30" s="44">
        <v>88.86</v>
      </c>
      <c r="R30" s="40">
        <f t="shared" si="6"/>
        <v>1300210</v>
      </c>
      <c r="S30" s="41"/>
      <c r="T30" s="45">
        <f t="shared" si="7"/>
        <v>92.26</v>
      </c>
      <c r="U30" s="41"/>
      <c r="V30" s="41"/>
      <c r="W30" s="40">
        <f t="shared" si="8"/>
        <v>156741978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39">
        <f t="shared" si="9"/>
        <v>0</v>
      </c>
    </row>
    <row r="31" spans="1:40" s="8" customFormat="1" ht="12.75">
      <c r="A31" s="36" t="s">
        <v>89</v>
      </c>
      <c r="B31" s="19" t="s">
        <v>87</v>
      </c>
      <c r="C31" s="34" t="s">
        <v>148</v>
      </c>
      <c r="D31" s="35" t="s">
        <v>121</v>
      </c>
      <c r="E31" s="37">
        <v>2206556290</v>
      </c>
      <c r="F31" s="38">
        <v>97.34</v>
      </c>
      <c r="G31" s="39">
        <f t="shared" si="0"/>
        <v>2266854623</v>
      </c>
      <c r="H31" s="40">
        <f t="shared" si="1"/>
        <v>60298333</v>
      </c>
      <c r="I31" s="41"/>
      <c r="J31" s="42">
        <v>97.34</v>
      </c>
      <c r="K31" s="40">
        <f t="shared" si="2"/>
        <v>0</v>
      </c>
      <c r="L31" s="39">
        <f t="shared" si="3"/>
        <v>0</v>
      </c>
      <c r="M31" s="40">
        <f t="shared" si="4"/>
        <v>0</v>
      </c>
      <c r="N31" s="43">
        <v>23647.81</v>
      </c>
      <c r="O31" s="44">
        <v>1.862</v>
      </c>
      <c r="P31" s="40">
        <f t="shared" si="5"/>
        <v>1270022</v>
      </c>
      <c r="Q31" s="44">
        <v>117.35</v>
      </c>
      <c r="R31" s="40">
        <f t="shared" si="6"/>
        <v>1082251</v>
      </c>
      <c r="S31" s="41"/>
      <c r="T31" s="45">
        <f t="shared" si="7"/>
        <v>97.34</v>
      </c>
      <c r="U31" s="41"/>
      <c r="V31" s="41"/>
      <c r="W31" s="40">
        <f t="shared" si="8"/>
        <v>61380584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39">
        <f t="shared" si="9"/>
        <v>0</v>
      </c>
    </row>
    <row r="32" spans="1:40" s="8" customFormat="1" ht="12.75">
      <c r="A32" s="36" t="s">
        <v>89</v>
      </c>
      <c r="B32" s="19" t="s">
        <v>86</v>
      </c>
      <c r="C32" s="34"/>
      <c r="D32" s="35" t="s">
        <v>122</v>
      </c>
      <c r="E32" s="37">
        <v>7700702815</v>
      </c>
      <c r="F32" s="38">
        <v>92.24</v>
      </c>
      <c r="G32" s="39">
        <f t="shared" si="0"/>
        <v>8348550320</v>
      </c>
      <c r="H32" s="40">
        <f t="shared" si="1"/>
        <v>647847505</v>
      </c>
      <c r="I32" s="41">
        <v>1281106</v>
      </c>
      <c r="J32" s="42">
        <v>92.24</v>
      </c>
      <c r="K32" s="40">
        <f t="shared" si="2"/>
        <v>1388883</v>
      </c>
      <c r="L32" s="39">
        <f t="shared" si="3"/>
        <v>1281106</v>
      </c>
      <c r="M32" s="40">
        <f t="shared" si="4"/>
        <v>0</v>
      </c>
      <c r="N32" s="43">
        <v>26800.41</v>
      </c>
      <c r="O32" s="44">
        <v>0.961</v>
      </c>
      <c r="P32" s="40">
        <f t="shared" si="5"/>
        <v>2788804</v>
      </c>
      <c r="Q32" s="44">
        <v>92.66</v>
      </c>
      <c r="R32" s="40">
        <f t="shared" si="6"/>
        <v>3009717</v>
      </c>
      <c r="S32" s="41"/>
      <c r="T32" s="45">
        <f t="shared" si="7"/>
        <v>92.24</v>
      </c>
      <c r="U32" s="41"/>
      <c r="V32" s="41"/>
      <c r="W32" s="40">
        <f t="shared" si="8"/>
        <v>650857222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39">
        <f t="shared" si="9"/>
        <v>0</v>
      </c>
    </row>
    <row r="33" spans="1:40" s="8" customFormat="1" ht="12.75">
      <c r="A33" s="36" t="s">
        <v>89</v>
      </c>
      <c r="B33" s="19" t="s">
        <v>85</v>
      </c>
      <c r="C33" s="34"/>
      <c r="D33" s="35" t="s">
        <v>123</v>
      </c>
      <c r="E33" s="37">
        <v>3232274585</v>
      </c>
      <c r="F33" s="38">
        <v>89.36</v>
      </c>
      <c r="G33" s="39">
        <f t="shared" si="0"/>
        <v>3617138076</v>
      </c>
      <c r="H33" s="40">
        <f t="shared" si="1"/>
        <v>384863491</v>
      </c>
      <c r="I33" s="41">
        <v>4115976</v>
      </c>
      <c r="J33" s="42">
        <v>89.36</v>
      </c>
      <c r="K33" s="40">
        <f t="shared" si="2"/>
        <v>4606061</v>
      </c>
      <c r="L33" s="39">
        <f t="shared" si="3"/>
        <v>4115976</v>
      </c>
      <c r="M33" s="40">
        <f t="shared" si="4"/>
        <v>0</v>
      </c>
      <c r="N33" s="43">
        <v>39040.51</v>
      </c>
      <c r="O33" s="44">
        <v>2.436</v>
      </c>
      <c r="P33" s="40">
        <f t="shared" si="5"/>
        <v>1602648</v>
      </c>
      <c r="Q33" s="44">
        <v>90.21</v>
      </c>
      <c r="R33" s="40">
        <f t="shared" si="6"/>
        <v>1776575</v>
      </c>
      <c r="S33" s="41"/>
      <c r="T33" s="45">
        <f t="shared" si="7"/>
        <v>89.36</v>
      </c>
      <c r="U33" s="41"/>
      <c r="V33" s="41"/>
      <c r="W33" s="40">
        <f t="shared" si="8"/>
        <v>386640066</v>
      </c>
      <c r="X33" s="41"/>
      <c r="Y33" s="41"/>
      <c r="Z33" s="41"/>
      <c r="AA33" s="41"/>
      <c r="AB33" s="41">
        <v>35000</v>
      </c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39">
        <f t="shared" si="9"/>
        <v>35000</v>
      </c>
    </row>
    <row r="34" spans="1:40" s="8" customFormat="1" ht="12.75">
      <c r="A34" s="36" t="s">
        <v>89</v>
      </c>
      <c r="B34" s="19" t="s">
        <v>84</v>
      </c>
      <c r="C34" s="34"/>
      <c r="D34" s="35" t="s">
        <v>124</v>
      </c>
      <c r="E34" s="37">
        <v>1245046000</v>
      </c>
      <c r="F34" s="38">
        <v>96.49</v>
      </c>
      <c r="G34" s="39">
        <f t="shared" si="0"/>
        <v>1290336822</v>
      </c>
      <c r="H34" s="40">
        <f t="shared" si="1"/>
        <v>45290822</v>
      </c>
      <c r="I34" s="41">
        <v>95753</v>
      </c>
      <c r="J34" s="42">
        <v>96.49</v>
      </c>
      <c r="K34" s="40">
        <f t="shared" si="2"/>
        <v>99236</v>
      </c>
      <c r="L34" s="39">
        <f t="shared" si="3"/>
        <v>95753</v>
      </c>
      <c r="M34" s="40">
        <f t="shared" si="4"/>
        <v>0</v>
      </c>
      <c r="N34" s="43">
        <v>1129.49</v>
      </c>
      <c r="O34" s="44">
        <v>0.627</v>
      </c>
      <c r="P34" s="40">
        <f t="shared" si="5"/>
        <v>180142</v>
      </c>
      <c r="Q34" s="44">
        <v>107.54</v>
      </c>
      <c r="R34" s="40">
        <f t="shared" si="6"/>
        <v>167512</v>
      </c>
      <c r="S34" s="41"/>
      <c r="T34" s="45">
        <f t="shared" si="7"/>
        <v>96.49</v>
      </c>
      <c r="U34" s="41"/>
      <c r="V34" s="41"/>
      <c r="W34" s="40">
        <f t="shared" si="8"/>
        <v>45458334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39">
        <f t="shared" si="9"/>
        <v>0</v>
      </c>
    </row>
    <row r="35" spans="1:40" s="8" customFormat="1" ht="12.75">
      <c r="A35" s="36" t="s">
        <v>89</v>
      </c>
      <c r="B35" s="19" t="s">
        <v>83</v>
      </c>
      <c r="C35" s="34" t="s">
        <v>5</v>
      </c>
      <c r="D35" s="35" t="s">
        <v>105</v>
      </c>
      <c r="E35" s="37">
        <v>1278302600</v>
      </c>
      <c r="F35" s="38">
        <v>95.39</v>
      </c>
      <c r="G35" s="39">
        <f t="shared" si="0"/>
        <v>1340080302</v>
      </c>
      <c r="H35" s="40">
        <f t="shared" si="1"/>
        <v>61777702</v>
      </c>
      <c r="I35" s="41">
        <v>1227386</v>
      </c>
      <c r="J35" s="42">
        <v>95.39</v>
      </c>
      <c r="K35" s="40">
        <f t="shared" si="2"/>
        <v>1286703</v>
      </c>
      <c r="L35" s="39">
        <f t="shared" si="3"/>
        <v>1227386</v>
      </c>
      <c r="M35" s="40">
        <f t="shared" si="4"/>
        <v>0</v>
      </c>
      <c r="N35" s="43">
        <v>12628.95</v>
      </c>
      <c r="O35" s="44">
        <v>1.84</v>
      </c>
      <c r="P35" s="40">
        <f t="shared" si="5"/>
        <v>686356</v>
      </c>
      <c r="Q35" s="44">
        <v>95.51</v>
      </c>
      <c r="R35" s="40">
        <f t="shared" si="6"/>
        <v>718622</v>
      </c>
      <c r="S35" s="41"/>
      <c r="T35" s="45">
        <f t="shared" si="7"/>
        <v>95.39</v>
      </c>
      <c r="U35" s="41"/>
      <c r="V35" s="41"/>
      <c r="W35" s="40">
        <f t="shared" si="8"/>
        <v>62496324</v>
      </c>
      <c r="X35" s="41"/>
      <c r="Y35" s="41"/>
      <c r="Z35" s="41"/>
      <c r="AA35" s="41"/>
      <c r="AB35" s="41">
        <v>14500</v>
      </c>
      <c r="AC35" s="41"/>
      <c r="AD35" s="41"/>
      <c r="AE35" s="41"/>
      <c r="AF35" s="41"/>
      <c r="AG35" s="41"/>
      <c r="AH35" s="41">
        <v>25000</v>
      </c>
      <c r="AI35" s="41"/>
      <c r="AJ35" s="41"/>
      <c r="AK35" s="41"/>
      <c r="AL35" s="41"/>
      <c r="AM35" s="41"/>
      <c r="AN35" s="39">
        <f t="shared" si="9"/>
        <v>39500</v>
      </c>
    </row>
    <row r="36" spans="1:40" s="8" customFormat="1" ht="12.75">
      <c r="A36" s="36" t="s">
        <v>89</v>
      </c>
      <c r="B36" s="19" t="s">
        <v>82</v>
      </c>
      <c r="C36" s="34"/>
      <c r="D36" s="35" t="s">
        <v>125</v>
      </c>
      <c r="E36" s="37">
        <v>255362900</v>
      </c>
      <c r="F36" s="38">
        <v>110.14</v>
      </c>
      <c r="G36" s="39">
        <f t="shared" si="0"/>
        <v>231853005</v>
      </c>
      <c r="H36" s="40">
        <f t="shared" si="1"/>
        <v>-23509895</v>
      </c>
      <c r="I36" s="41">
        <v>93177</v>
      </c>
      <c r="J36" s="42">
        <v>100</v>
      </c>
      <c r="K36" s="40">
        <f t="shared" si="2"/>
        <v>93177</v>
      </c>
      <c r="L36" s="39">
        <f t="shared" si="3"/>
        <v>93177</v>
      </c>
      <c r="M36" s="40">
        <f t="shared" si="4"/>
        <v>0</v>
      </c>
      <c r="N36" s="43">
        <v>2976.3</v>
      </c>
      <c r="O36" s="44">
        <v>2.047</v>
      </c>
      <c r="P36" s="40">
        <f t="shared" si="5"/>
        <v>145398</v>
      </c>
      <c r="Q36" s="44">
        <v>108.34</v>
      </c>
      <c r="R36" s="40">
        <f t="shared" si="6"/>
        <v>134205</v>
      </c>
      <c r="S36" s="41"/>
      <c r="T36" s="45">
        <f t="shared" si="7"/>
        <v>110.14</v>
      </c>
      <c r="U36" s="41"/>
      <c r="V36" s="41"/>
      <c r="W36" s="40">
        <f t="shared" si="8"/>
        <v>-23375690</v>
      </c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39">
        <f t="shared" si="9"/>
        <v>0</v>
      </c>
    </row>
    <row r="37" spans="1:40" s="8" customFormat="1" ht="12.75">
      <c r="A37" s="36" t="s">
        <v>89</v>
      </c>
      <c r="B37" s="19" t="s">
        <v>81</v>
      </c>
      <c r="C37" s="34"/>
      <c r="D37" s="35" t="s">
        <v>126</v>
      </c>
      <c r="E37" s="37">
        <v>245057300</v>
      </c>
      <c r="F37" s="38">
        <v>88.84</v>
      </c>
      <c r="G37" s="52">
        <f t="shared" si="0"/>
        <v>275841175</v>
      </c>
      <c r="H37" s="40">
        <f t="shared" si="1"/>
        <v>30783875</v>
      </c>
      <c r="I37" s="41">
        <v>104402</v>
      </c>
      <c r="J37" s="42">
        <v>88.84</v>
      </c>
      <c r="K37" s="40">
        <f t="shared" si="2"/>
        <v>117517</v>
      </c>
      <c r="L37" s="39">
        <f t="shared" si="3"/>
        <v>104402</v>
      </c>
      <c r="M37" s="40">
        <f t="shared" si="4"/>
        <v>0</v>
      </c>
      <c r="N37" s="43">
        <v>3011.59</v>
      </c>
      <c r="O37" s="44">
        <v>2.079</v>
      </c>
      <c r="P37" s="40">
        <f t="shared" si="5"/>
        <v>144858</v>
      </c>
      <c r="Q37" s="44">
        <v>89.71</v>
      </c>
      <c r="R37" s="40">
        <f t="shared" si="6"/>
        <v>161474</v>
      </c>
      <c r="S37" s="41"/>
      <c r="T37" s="45">
        <f t="shared" si="7"/>
        <v>88.84</v>
      </c>
      <c r="U37" s="41"/>
      <c r="V37" s="41"/>
      <c r="W37" s="40">
        <f t="shared" si="8"/>
        <v>30945349</v>
      </c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39">
        <f t="shared" si="9"/>
        <v>0</v>
      </c>
    </row>
    <row r="38" spans="1:40" s="8" customFormat="1" ht="12.75">
      <c r="A38" s="36" t="s">
        <v>89</v>
      </c>
      <c r="B38" s="19" t="s">
        <v>80</v>
      </c>
      <c r="C38" s="34" t="s">
        <v>5</v>
      </c>
      <c r="D38" s="35" t="s">
        <v>127</v>
      </c>
      <c r="E38" s="37">
        <v>782123200</v>
      </c>
      <c r="F38" s="38">
        <v>94.36</v>
      </c>
      <c r="G38" s="39">
        <f t="shared" si="0"/>
        <v>828871556</v>
      </c>
      <c r="H38" s="40">
        <f t="shared" si="1"/>
        <v>46748356</v>
      </c>
      <c r="I38" s="41">
        <v>1737829</v>
      </c>
      <c r="J38" s="42">
        <v>94.36</v>
      </c>
      <c r="K38" s="40">
        <f t="shared" si="2"/>
        <v>1841701</v>
      </c>
      <c r="L38" s="39">
        <f t="shared" si="3"/>
        <v>1737829</v>
      </c>
      <c r="M38" s="40">
        <f t="shared" si="4"/>
        <v>0</v>
      </c>
      <c r="N38" s="43">
        <v>20169.32</v>
      </c>
      <c r="O38" s="44">
        <v>2.193</v>
      </c>
      <c r="P38" s="40">
        <f t="shared" si="5"/>
        <v>919714</v>
      </c>
      <c r="Q38" s="44">
        <v>92.77</v>
      </c>
      <c r="R38" s="40">
        <f t="shared" si="6"/>
        <v>991392</v>
      </c>
      <c r="S38" s="41"/>
      <c r="T38" s="45">
        <f t="shared" si="7"/>
        <v>94.36</v>
      </c>
      <c r="U38" s="41"/>
      <c r="V38" s="41"/>
      <c r="W38" s="40">
        <f t="shared" si="8"/>
        <v>47739748</v>
      </c>
      <c r="X38" s="41">
        <v>48600</v>
      </c>
      <c r="Y38" s="41"/>
      <c r="Z38" s="41"/>
      <c r="AA38" s="41"/>
      <c r="AB38" s="41"/>
      <c r="AC38" s="41"/>
      <c r="AD38" s="41"/>
      <c r="AE38" s="41"/>
      <c r="AF38" s="41"/>
      <c r="AG38" s="41"/>
      <c r="AH38" s="41">
        <v>46100</v>
      </c>
      <c r="AI38" s="41"/>
      <c r="AJ38" s="41"/>
      <c r="AK38" s="41"/>
      <c r="AL38" s="41"/>
      <c r="AM38" s="41">
        <v>25000</v>
      </c>
      <c r="AN38" s="39">
        <f t="shared" si="9"/>
        <v>119700</v>
      </c>
    </row>
    <row r="39" spans="1:40" s="8" customFormat="1" ht="12.75">
      <c r="A39" s="36" t="s">
        <v>89</v>
      </c>
      <c r="B39" s="19" t="s">
        <v>79</v>
      </c>
      <c r="C39" s="34"/>
      <c r="D39" s="35" t="s">
        <v>128</v>
      </c>
      <c r="E39" s="37">
        <v>3211176410</v>
      </c>
      <c r="F39" s="38">
        <v>97.75</v>
      </c>
      <c r="G39" s="39">
        <f t="shared" si="0"/>
        <v>3285090957</v>
      </c>
      <c r="H39" s="40">
        <f t="shared" si="1"/>
        <v>73914547</v>
      </c>
      <c r="I39" s="41"/>
      <c r="J39" s="42">
        <v>97.75</v>
      </c>
      <c r="K39" s="40">
        <f t="shared" si="2"/>
        <v>0</v>
      </c>
      <c r="L39" s="39">
        <f t="shared" si="3"/>
        <v>0</v>
      </c>
      <c r="M39" s="40">
        <f t="shared" si="4"/>
        <v>0</v>
      </c>
      <c r="N39" s="43">
        <v>75687.99</v>
      </c>
      <c r="O39" s="44">
        <v>1.871</v>
      </c>
      <c r="P39" s="40">
        <f t="shared" si="5"/>
        <v>4045323</v>
      </c>
      <c r="Q39" s="44">
        <v>98.86</v>
      </c>
      <c r="R39" s="40">
        <f t="shared" si="6"/>
        <v>4091971</v>
      </c>
      <c r="S39" s="41"/>
      <c r="T39" s="45">
        <f t="shared" si="7"/>
        <v>97.75</v>
      </c>
      <c r="U39" s="41"/>
      <c r="V39" s="41"/>
      <c r="W39" s="40">
        <f t="shared" si="8"/>
        <v>78006518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39">
        <f t="shared" si="9"/>
        <v>0</v>
      </c>
    </row>
    <row r="40" spans="1:40" s="8" customFormat="1" ht="12.75">
      <c r="A40" s="36" t="s">
        <v>89</v>
      </c>
      <c r="B40" s="19" t="s">
        <v>78</v>
      </c>
      <c r="C40" s="34"/>
      <c r="D40" s="35" t="s">
        <v>129</v>
      </c>
      <c r="E40" s="37">
        <v>1950340300</v>
      </c>
      <c r="F40" s="38">
        <v>94.78</v>
      </c>
      <c r="G40" s="39">
        <f t="shared" si="0"/>
        <v>2057755117</v>
      </c>
      <c r="H40" s="40">
        <f t="shared" si="1"/>
        <v>107414817</v>
      </c>
      <c r="I40" s="41"/>
      <c r="J40" s="42">
        <v>94.78</v>
      </c>
      <c r="K40" s="40">
        <f t="shared" si="2"/>
        <v>0</v>
      </c>
      <c r="L40" s="39">
        <f t="shared" si="3"/>
        <v>0</v>
      </c>
      <c r="M40" s="40">
        <f t="shared" si="4"/>
        <v>0</v>
      </c>
      <c r="N40" s="43">
        <v>102743.1</v>
      </c>
      <c r="O40" s="44">
        <v>1.499</v>
      </c>
      <c r="P40" s="40">
        <f t="shared" si="5"/>
        <v>6854109</v>
      </c>
      <c r="Q40" s="44">
        <v>90.99</v>
      </c>
      <c r="R40" s="40">
        <f t="shared" si="6"/>
        <v>7532816</v>
      </c>
      <c r="S40" s="41"/>
      <c r="T40" s="45">
        <f t="shared" si="7"/>
        <v>94.78</v>
      </c>
      <c r="U40" s="41"/>
      <c r="V40" s="41"/>
      <c r="W40" s="40">
        <f t="shared" si="8"/>
        <v>114947633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39">
        <f t="shared" si="9"/>
        <v>0</v>
      </c>
    </row>
    <row r="41" spans="1:40" s="8" customFormat="1" ht="12.75">
      <c r="A41" s="36" t="s">
        <v>89</v>
      </c>
      <c r="B41" s="19" t="s">
        <v>77</v>
      </c>
      <c r="C41" s="34"/>
      <c r="D41" s="35" t="s">
        <v>130</v>
      </c>
      <c r="E41" s="37">
        <v>640833200</v>
      </c>
      <c r="F41" s="38">
        <v>97.22</v>
      </c>
      <c r="G41" s="39">
        <f t="shared" si="0"/>
        <v>659157786</v>
      </c>
      <c r="H41" s="40">
        <f t="shared" si="1"/>
        <v>18324586</v>
      </c>
      <c r="I41" s="41"/>
      <c r="J41" s="42">
        <v>97.22</v>
      </c>
      <c r="K41" s="40">
        <f t="shared" si="2"/>
        <v>0</v>
      </c>
      <c r="L41" s="39">
        <f t="shared" si="3"/>
        <v>0</v>
      </c>
      <c r="M41" s="40">
        <f t="shared" si="4"/>
        <v>0</v>
      </c>
      <c r="N41" s="43">
        <v>47688.61</v>
      </c>
      <c r="O41" s="44">
        <v>1.955</v>
      </c>
      <c r="P41" s="40">
        <f t="shared" si="5"/>
        <v>2439315</v>
      </c>
      <c r="Q41" s="44">
        <v>94.21</v>
      </c>
      <c r="R41" s="40">
        <f t="shared" si="6"/>
        <v>2589232</v>
      </c>
      <c r="S41" s="41"/>
      <c r="T41" s="45">
        <f t="shared" si="7"/>
        <v>97.22</v>
      </c>
      <c r="U41" s="41"/>
      <c r="V41" s="41"/>
      <c r="W41" s="40">
        <f t="shared" si="8"/>
        <v>20913818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39">
        <f t="shared" si="9"/>
        <v>0</v>
      </c>
    </row>
    <row r="42" spans="1:40" s="8" customFormat="1" ht="12.75">
      <c r="A42" s="36" t="s">
        <v>89</v>
      </c>
      <c r="B42" s="19" t="s">
        <v>76</v>
      </c>
      <c r="C42" s="34"/>
      <c r="D42" s="35" t="s">
        <v>131</v>
      </c>
      <c r="E42" s="37">
        <v>1115980500</v>
      </c>
      <c r="F42" s="38">
        <v>94.23</v>
      </c>
      <c r="G42" s="39">
        <f t="shared" si="0"/>
        <v>1184315505</v>
      </c>
      <c r="H42" s="40">
        <f t="shared" si="1"/>
        <v>68335005</v>
      </c>
      <c r="I42" s="41"/>
      <c r="J42" s="42">
        <v>94.23</v>
      </c>
      <c r="K42" s="40">
        <f t="shared" si="2"/>
        <v>0</v>
      </c>
      <c r="L42" s="39">
        <f t="shared" si="3"/>
        <v>0</v>
      </c>
      <c r="M42" s="40">
        <f t="shared" si="4"/>
        <v>0</v>
      </c>
      <c r="N42" s="43">
        <v>19667.28</v>
      </c>
      <c r="O42" s="44">
        <v>1.308</v>
      </c>
      <c r="P42" s="40">
        <f t="shared" si="5"/>
        <v>1503615</v>
      </c>
      <c r="Q42" s="44">
        <v>95.18</v>
      </c>
      <c r="R42" s="40">
        <f t="shared" si="6"/>
        <v>1579759</v>
      </c>
      <c r="S42" s="41"/>
      <c r="T42" s="45">
        <f t="shared" si="7"/>
        <v>94.23</v>
      </c>
      <c r="U42" s="41"/>
      <c r="V42" s="41"/>
      <c r="W42" s="40">
        <f t="shared" si="8"/>
        <v>69914764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39">
        <f t="shared" si="9"/>
        <v>0</v>
      </c>
    </row>
    <row r="43" spans="1:40" s="8" customFormat="1" ht="12.75">
      <c r="A43" s="36" t="s">
        <v>89</v>
      </c>
      <c r="B43" s="19" t="s">
        <v>75</v>
      </c>
      <c r="C43" s="34"/>
      <c r="D43" s="35" t="s">
        <v>132</v>
      </c>
      <c r="E43" s="37">
        <v>1120261000</v>
      </c>
      <c r="F43" s="38">
        <v>91.68</v>
      </c>
      <c r="G43" s="39">
        <f t="shared" si="0"/>
        <v>1221925175</v>
      </c>
      <c r="H43" s="40">
        <f t="shared" si="1"/>
        <v>101664175</v>
      </c>
      <c r="I43" s="41">
        <v>180469</v>
      </c>
      <c r="J43" s="42">
        <v>91.68</v>
      </c>
      <c r="K43" s="40">
        <f t="shared" si="2"/>
        <v>196847</v>
      </c>
      <c r="L43" s="39">
        <f t="shared" si="3"/>
        <v>180469</v>
      </c>
      <c r="M43" s="40">
        <f t="shared" si="4"/>
        <v>0</v>
      </c>
      <c r="N43" s="43">
        <v>23691.83</v>
      </c>
      <c r="O43" s="44">
        <v>1.079</v>
      </c>
      <c r="P43" s="40">
        <f t="shared" si="5"/>
        <v>2195721</v>
      </c>
      <c r="Q43" s="44">
        <v>88.87</v>
      </c>
      <c r="R43" s="40">
        <f t="shared" si="6"/>
        <v>2470711</v>
      </c>
      <c r="S43" s="41"/>
      <c r="T43" s="45">
        <f t="shared" si="7"/>
        <v>91.68</v>
      </c>
      <c r="U43" s="41"/>
      <c r="V43" s="41"/>
      <c r="W43" s="40">
        <f t="shared" si="8"/>
        <v>104134886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39">
        <f t="shared" si="9"/>
        <v>0</v>
      </c>
    </row>
    <row r="44" spans="1:40" s="8" customFormat="1" ht="12.75">
      <c r="A44" s="36" t="s">
        <v>89</v>
      </c>
      <c r="B44" s="19" t="s">
        <v>74</v>
      </c>
      <c r="C44" s="34"/>
      <c r="D44" s="35" t="s">
        <v>133</v>
      </c>
      <c r="E44" s="37">
        <v>271377300</v>
      </c>
      <c r="F44" s="38">
        <v>120.78</v>
      </c>
      <c r="G44" s="39">
        <f t="shared" si="0"/>
        <v>224687283</v>
      </c>
      <c r="H44" s="40">
        <f t="shared" si="1"/>
        <v>-46690017</v>
      </c>
      <c r="I44" s="41">
        <v>255784</v>
      </c>
      <c r="J44" s="42">
        <v>100</v>
      </c>
      <c r="K44" s="40">
        <f t="shared" si="2"/>
        <v>255784</v>
      </c>
      <c r="L44" s="39">
        <f t="shared" si="3"/>
        <v>255784</v>
      </c>
      <c r="M44" s="40">
        <f t="shared" si="4"/>
        <v>0</v>
      </c>
      <c r="N44" s="43">
        <v>19093.43</v>
      </c>
      <c r="O44" s="44">
        <v>2.101</v>
      </c>
      <c r="P44" s="40">
        <f t="shared" si="5"/>
        <v>908778</v>
      </c>
      <c r="Q44" s="44">
        <v>119.24</v>
      </c>
      <c r="R44" s="40">
        <f t="shared" si="6"/>
        <v>762142</v>
      </c>
      <c r="S44" s="41"/>
      <c r="T44" s="45">
        <f t="shared" si="7"/>
        <v>120.78</v>
      </c>
      <c r="U44" s="41"/>
      <c r="V44" s="41"/>
      <c r="W44" s="40">
        <f t="shared" si="8"/>
        <v>-45927875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39">
        <f t="shared" si="9"/>
        <v>0</v>
      </c>
    </row>
    <row r="45" spans="1:40" s="8" customFormat="1" ht="12.75">
      <c r="A45" s="36" t="s">
        <v>89</v>
      </c>
      <c r="B45" s="19" t="s">
        <v>73</v>
      </c>
      <c r="C45" s="34" t="s">
        <v>148</v>
      </c>
      <c r="D45" s="35" t="s">
        <v>134</v>
      </c>
      <c r="E45" s="37">
        <v>3797755850</v>
      </c>
      <c r="F45" s="38">
        <v>97.91</v>
      </c>
      <c r="G45" s="39">
        <f t="shared" si="0"/>
        <v>3878823256</v>
      </c>
      <c r="H45" s="40">
        <f t="shared" si="1"/>
        <v>81067406</v>
      </c>
      <c r="I45" s="41">
        <v>5020393</v>
      </c>
      <c r="J45" s="42">
        <v>97.91</v>
      </c>
      <c r="K45" s="40">
        <f t="shared" si="2"/>
        <v>5127559</v>
      </c>
      <c r="L45" s="39">
        <f t="shared" si="3"/>
        <v>5020393</v>
      </c>
      <c r="M45" s="40">
        <f t="shared" si="4"/>
        <v>0</v>
      </c>
      <c r="N45" s="43">
        <v>32873.09</v>
      </c>
      <c r="O45" s="44">
        <v>2.275</v>
      </c>
      <c r="P45" s="40">
        <f t="shared" si="5"/>
        <v>1444971</v>
      </c>
      <c r="Q45" s="44">
        <v>95.48</v>
      </c>
      <c r="R45" s="40">
        <f t="shared" si="6"/>
        <v>1513376</v>
      </c>
      <c r="S45" s="41"/>
      <c r="T45" s="45">
        <f t="shared" si="7"/>
        <v>97.91</v>
      </c>
      <c r="U45" s="41"/>
      <c r="V45" s="41"/>
      <c r="W45" s="40">
        <f t="shared" si="8"/>
        <v>82580782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39">
        <f t="shared" si="9"/>
        <v>0</v>
      </c>
    </row>
    <row r="46" spans="1:40" s="8" customFormat="1" ht="12.75">
      <c r="A46" s="36" t="s">
        <v>89</v>
      </c>
      <c r="B46" s="19" t="s">
        <v>72</v>
      </c>
      <c r="C46" s="34"/>
      <c r="D46" s="35" t="s">
        <v>135</v>
      </c>
      <c r="E46" s="37">
        <v>1556806500</v>
      </c>
      <c r="F46" s="38">
        <v>94.19</v>
      </c>
      <c r="G46" s="39">
        <f t="shared" si="0"/>
        <v>1652836288</v>
      </c>
      <c r="H46" s="40">
        <f t="shared" si="1"/>
        <v>96029788</v>
      </c>
      <c r="I46" s="41">
        <v>850582</v>
      </c>
      <c r="J46" s="42">
        <v>94.19</v>
      </c>
      <c r="K46" s="40">
        <f t="shared" si="2"/>
        <v>903049</v>
      </c>
      <c r="L46" s="39">
        <f t="shared" si="3"/>
        <v>850582</v>
      </c>
      <c r="M46" s="40">
        <f t="shared" si="4"/>
        <v>0</v>
      </c>
      <c r="N46" s="43">
        <v>10951.68</v>
      </c>
      <c r="O46" s="44">
        <v>0.957</v>
      </c>
      <c r="P46" s="40">
        <f t="shared" si="5"/>
        <v>1144376</v>
      </c>
      <c r="Q46" s="44">
        <v>93.12</v>
      </c>
      <c r="R46" s="40">
        <f t="shared" si="6"/>
        <v>1228926</v>
      </c>
      <c r="S46" s="41"/>
      <c r="T46" s="45">
        <f t="shared" si="7"/>
        <v>94.19</v>
      </c>
      <c r="U46" s="41"/>
      <c r="V46" s="41"/>
      <c r="W46" s="40">
        <f t="shared" si="8"/>
        <v>97258714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39">
        <f t="shared" si="9"/>
        <v>0</v>
      </c>
    </row>
    <row r="47" spans="1:40" s="8" customFormat="1" ht="12.75">
      <c r="A47" s="36" t="s">
        <v>89</v>
      </c>
      <c r="B47" s="19" t="s">
        <v>71</v>
      </c>
      <c r="C47" s="34"/>
      <c r="D47" s="35" t="s">
        <v>136</v>
      </c>
      <c r="E47" s="37">
        <v>404952400</v>
      </c>
      <c r="F47" s="38">
        <v>103.12</v>
      </c>
      <c r="G47" s="39">
        <f t="shared" si="0"/>
        <v>392700155</v>
      </c>
      <c r="H47" s="40">
        <f t="shared" si="1"/>
        <v>-12252245</v>
      </c>
      <c r="I47" s="41"/>
      <c r="J47" s="42">
        <v>100</v>
      </c>
      <c r="K47" s="40">
        <f t="shared" si="2"/>
        <v>0</v>
      </c>
      <c r="L47" s="39">
        <f t="shared" si="3"/>
        <v>0</v>
      </c>
      <c r="M47" s="40">
        <f t="shared" si="4"/>
        <v>0</v>
      </c>
      <c r="N47" s="43">
        <v>17107.6</v>
      </c>
      <c r="O47" s="44">
        <v>2.263</v>
      </c>
      <c r="P47" s="40">
        <f t="shared" si="5"/>
        <v>755970</v>
      </c>
      <c r="Q47" s="44">
        <v>97.83</v>
      </c>
      <c r="R47" s="40">
        <f t="shared" si="6"/>
        <v>772738</v>
      </c>
      <c r="S47" s="41"/>
      <c r="T47" s="45">
        <f t="shared" si="7"/>
        <v>103.12</v>
      </c>
      <c r="U47" s="41"/>
      <c r="V47" s="41"/>
      <c r="W47" s="40">
        <f t="shared" si="8"/>
        <v>-11479507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39">
        <f t="shared" si="9"/>
        <v>0</v>
      </c>
    </row>
    <row r="48" spans="1:40" ht="12.75">
      <c r="A48" s="11"/>
      <c r="B48" s="1"/>
      <c r="C48" s="1"/>
      <c r="D48" s="1"/>
      <c r="E48" s="4"/>
      <c r="F48" s="5"/>
      <c r="G48" s="4"/>
      <c r="H48" s="4"/>
      <c r="I48" s="4"/>
      <c r="J48" s="5"/>
      <c r="K48" s="4"/>
      <c r="L48" s="4"/>
      <c r="M48" s="4"/>
      <c r="N48" s="6"/>
      <c r="O48" s="7"/>
      <c r="P48" s="4"/>
      <c r="Q48" s="6"/>
      <c r="R48" s="10"/>
      <c r="T48" s="5"/>
      <c r="U48" s="4"/>
      <c r="V48" s="6"/>
      <c r="W48" s="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/>
    </row>
    <row r="49" spans="1:40" ht="12.75">
      <c r="A49" s="12"/>
      <c r="B49" s="13"/>
      <c r="C49" s="13"/>
      <c r="D49" s="18" t="s">
        <v>29</v>
      </c>
      <c r="E49" s="46">
        <f>SUM(E15:E47)</f>
        <v>86909593140</v>
      </c>
      <c r="F49" s="46"/>
      <c r="G49" s="53">
        <f>SUM(G15:G47)</f>
        <v>92201543486</v>
      </c>
      <c r="H49" s="53">
        <f>SUM(H15:H47)</f>
        <v>5291950346</v>
      </c>
      <c r="I49" s="46">
        <f>SUM(I15:I47)</f>
        <v>69129118</v>
      </c>
      <c r="J49" s="46"/>
      <c r="K49" s="51">
        <f>SUM(K15:K48)</f>
        <v>74156756</v>
      </c>
      <c r="L49" s="51">
        <f>SUM(L15:L47)</f>
        <v>69129118</v>
      </c>
      <c r="M49" s="46"/>
      <c r="N49" s="46">
        <f>SUM(N15:N47)</f>
        <v>2003798.5400000005</v>
      </c>
      <c r="O49" s="47"/>
      <c r="P49" s="46">
        <f>SUM(P15:P47)</f>
        <v>104069625</v>
      </c>
      <c r="Q49" s="46"/>
      <c r="R49" s="46">
        <f>SUM(R15:R47)</f>
        <v>109793943</v>
      </c>
      <c r="S49" s="46"/>
      <c r="T49" s="47"/>
      <c r="U49" s="46"/>
      <c r="V49" s="46">
        <f aca="true" t="shared" si="10" ref="V49:AL49">SUM(V15:V47)</f>
        <v>9740409</v>
      </c>
      <c r="W49" s="53">
        <f t="shared" si="10"/>
        <v>5411484698</v>
      </c>
      <c r="X49" s="46">
        <f t="shared" si="10"/>
        <v>48600</v>
      </c>
      <c r="Y49" s="46">
        <f>SUM(Y15:Y47)</f>
        <v>1066000</v>
      </c>
      <c r="Z49" s="46"/>
      <c r="AA49" s="46"/>
      <c r="AB49" s="46">
        <f t="shared" si="10"/>
        <v>49500</v>
      </c>
      <c r="AC49" s="46">
        <f t="shared" si="10"/>
        <v>0</v>
      </c>
      <c r="AD49" s="46">
        <f t="shared" si="10"/>
        <v>0</v>
      </c>
      <c r="AE49" s="46">
        <f t="shared" si="10"/>
        <v>0</v>
      </c>
      <c r="AF49" s="46">
        <f t="shared" si="10"/>
        <v>0</v>
      </c>
      <c r="AG49" s="46">
        <f t="shared" si="10"/>
        <v>0</v>
      </c>
      <c r="AH49" s="46">
        <f t="shared" si="10"/>
        <v>71100</v>
      </c>
      <c r="AI49" s="46">
        <f t="shared" si="10"/>
        <v>0</v>
      </c>
      <c r="AJ49" s="46">
        <f t="shared" si="10"/>
        <v>0</v>
      </c>
      <c r="AK49" s="46">
        <f t="shared" si="10"/>
        <v>0</v>
      </c>
      <c r="AL49" s="46">
        <f t="shared" si="10"/>
        <v>0</v>
      </c>
      <c r="AM49" s="46">
        <f>SUM(AM15:AM47)</f>
        <v>25000</v>
      </c>
      <c r="AN49" s="46">
        <f>SUM(AN15:AN47)</f>
        <v>1260200</v>
      </c>
    </row>
    <row r="50" spans="1:40" ht="12.75">
      <c r="A50" s="12"/>
      <c r="B50" s="13"/>
      <c r="C50" s="13"/>
      <c r="D50" s="33"/>
      <c r="E50" s="29"/>
      <c r="F50" s="29"/>
      <c r="G50" s="29"/>
      <c r="H50" s="29"/>
      <c r="I50" s="29"/>
      <c r="J50" s="29"/>
      <c r="K50" s="29"/>
      <c r="L50" s="29"/>
      <c r="M50" s="29"/>
      <c r="N50" s="30"/>
      <c r="O50" s="30"/>
      <c r="P50" s="29"/>
      <c r="Q50" s="29"/>
      <c r="R50" s="31"/>
      <c r="S50" s="29"/>
      <c r="T50" s="30"/>
      <c r="U50" s="29"/>
      <c r="V50" s="29"/>
      <c r="W50" s="2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</row>
    <row r="51" spans="2:40" s="24" customFormat="1" ht="11.25">
      <c r="B51" s="17"/>
      <c r="C51" s="17"/>
      <c r="D51" s="17"/>
      <c r="E51" s="17" t="s">
        <v>101</v>
      </c>
      <c r="F51" s="26"/>
      <c r="G51" s="25"/>
      <c r="H51" s="25"/>
      <c r="I51" s="27"/>
      <c r="J51" s="27"/>
      <c r="K51" s="27"/>
      <c r="L51" s="25"/>
      <c r="M51" s="25"/>
      <c r="N51" s="58" t="s">
        <v>102</v>
      </c>
      <c r="O51" s="58"/>
      <c r="P51" s="58"/>
      <c r="Q51" s="58"/>
      <c r="R51" s="58"/>
      <c r="S51" s="58"/>
      <c r="T51" s="58"/>
      <c r="U51" s="58"/>
      <c r="V51" s="58"/>
      <c r="W51" s="58"/>
      <c r="X51" s="58" t="s">
        <v>101</v>
      </c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</row>
    <row r="52" spans="5:32" ht="12.7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16"/>
      <c r="Y52" s="16"/>
      <c r="Z52" s="16"/>
      <c r="AA52" s="16"/>
      <c r="AB52" s="16"/>
      <c r="AC52" s="2"/>
      <c r="AD52" s="2"/>
      <c r="AE52" s="2"/>
      <c r="AF52" s="2"/>
    </row>
    <row r="53" spans="24:28" ht="12.75">
      <c r="X53" s="6"/>
      <c r="Y53" s="6"/>
      <c r="Z53" s="6"/>
      <c r="AA53" s="6"/>
      <c r="AB53" s="6"/>
    </row>
    <row r="54" spans="7:28" ht="12.75">
      <c r="G54" s="50"/>
      <c r="X54" s="6"/>
      <c r="Y54" s="6"/>
      <c r="Z54" s="6"/>
      <c r="AA54" s="6"/>
      <c r="AB54" s="6"/>
    </row>
    <row r="55" spans="7:28" ht="12.75">
      <c r="G55" s="50"/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7" spans="24:28" ht="12.75">
      <c r="X57" s="6"/>
      <c r="Y57" s="6"/>
      <c r="Z57" s="6"/>
      <c r="AA57" s="6"/>
      <c r="AB57" s="6"/>
    </row>
    <row r="58" spans="24:28" ht="12.75">
      <c r="X58" s="6"/>
      <c r="Y58" s="6"/>
      <c r="Z58" s="6"/>
      <c r="AA58" s="6"/>
      <c r="AB58" s="6"/>
    </row>
    <row r="59" spans="7:28" ht="12.75">
      <c r="G59" s="50"/>
      <c r="X59" s="6"/>
      <c r="Y59" s="6"/>
      <c r="Z59" s="6"/>
      <c r="AA59" s="6"/>
      <c r="AB59" s="6"/>
    </row>
    <row r="60" spans="24:28" ht="12.75">
      <c r="X60" s="6"/>
      <c r="Y60" s="6"/>
      <c r="Z60" s="6"/>
      <c r="AA60" s="6"/>
      <c r="AB60" s="6"/>
    </row>
    <row r="61" spans="24:28" ht="12.75">
      <c r="X61" s="6"/>
      <c r="Y61" s="6"/>
      <c r="Z61" s="6"/>
      <c r="AA61" s="6"/>
      <c r="AB61" s="6"/>
    </row>
    <row r="62" spans="24:28" ht="12.75">
      <c r="X62" s="6"/>
      <c r="Y62" s="6"/>
      <c r="Z62" s="6"/>
      <c r="AA62" s="6"/>
      <c r="AB62" s="6"/>
    </row>
    <row r="63" spans="24:28" ht="12.75">
      <c r="X63" s="6"/>
      <c r="Y63" s="6"/>
      <c r="Z63" s="6"/>
      <c r="AA63" s="6"/>
      <c r="AB63" s="6"/>
    </row>
    <row r="64" spans="24:28" ht="12.75">
      <c r="X64" s="6"/>
      <c r="Y64" s="6"/>
      <c r="Z64" s="6"/>
      <c r="AA64" s="6"/>
      <c r="AB64" s="6"/>
    </row>
    <row r="65" spans="24:28" ht="12.75">
      <c r="X65" s="6"/>
      <c r="Y65" s="6"/>
      <c r="Z65" s="6"/>
      <c r="AA65" s="6"/>
      <c r="AB65" s="6"/>
    </row>
    <row r="67" spans="24:28" ht="12.75">
      <c r="X67" s="6"/>
      <c r="Y67" s="6"/>
      <c r="Z67" s="6"/>
      <c r="AA67" s="6"/>
      <c r="AB67" s="6"/>
    </row>
  </sheetData>
  <sheetProtection/>
  <mergeCells count="47">
    <mergeCell ref="Z9:Z14"/>
    <mergeCell ref="AN9:AN14"/>
    <mergeCell ref="AI9:AI14"/>
    <mergeCell ref="AJ9:AJ14"/>
    <mergeCell ref="AK9:AK14"/>
    <mergeCell ref="AL9:AL14"/>
    <mergeCell ref="AM9:AM14"/>
    <mergeCell ref="N9:N14"/>
    <mergeCell ref="AE9:AE14"/>
    <mergeCell ref="AF9:AF14"/>
    <mergeCell ref="AG9:AG14"/>
    <mergeCell ref="AH9:AH14"/>
    <mergeCell ref="X9:X14"/>
    <mergeCell ref="AB9:AB14"/>
    <mergeCell ref="AC9:AC14"/>
    <mergeCell ref="AD9:AD14"/>
    <mergeCell ref="Y9:Y14"/>
    <mergeCell ref="K9:K14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S9:S14"/>
    <mergeCell ref="L9:L14"/>
    <mergeCell ref="X7:AN7"/>
    <mergeCell ref="N51:W51"/>
    <mergeCell ref="X51:AN51"/>
    <mergeCell ref="C9:C14"/>
    <mergeCell ref="D9:D14"/>
    <mergeCell ref="Q9:Q14"/>
    <mergeCell ref="I5:M7"/>
    <mergeCell ref="E5:H7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2015-10-21T18:33:52Z</dcterms:modified>
  <cp:category/>
  <cp:version/>
  <cp:contentType/>
  <cp:contentStatus/>
</cp:coreProperties>
</file>